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SELECTIE DG MANAGER 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user109</author>
  </authors>
  <commentList>
    <comment ref="C42" authorId="0">
      <text>
        <r>
          <rPr>
            <b/>
            <sz val="10"/>
            <rFont val="Tahoma"/>
            <family val="0"/>
          </rPr>
          <t>user109:</t>
        </r>
        <r>
          <rPr>
            <sz val="10"/>
            <rFont val="Tahoma"/>
            <family val="0"/>
          </rPr>
          <t xml:space="preserve">
curs euro=4,4 lei
</t>
        </r>
      </text>
    </comment>
    <comment ref="E42" authorId="0">
      <text>
        <r>
          <rPr>
            <b/>
            <sz val="10"/>
            <rFont val="Tahoma"/>
            <family val="0"/>
          </rPr>
          <t>user109:</t>
        </r>
        <r>
          <rPr>
            <sz val="10"/>
            <rFont val="Tahoma"/>
            <family val="0"/>
          </rPr>
          <t xml:space="preserve">
curs euro=4,4 lei pt 10 luni 
CA = 7 persoane
</t>
        </r>
      </text>
    </comment>
    <comment ref="E43" authorId="0">
      <text>
        <r>
          <rPr>
            <b/>
            <sz val="10"/>
            <rFont val="Tahoma"/>
            <family val="0"/>
          </rPr>
          <t>user109:</t>
        </r>
        <r>
          <rPr>
            <sz val="10"/>
            <rFont val="Tahoma"/>
            <family val="0"/>
          </rPr>
          <t xml:space="preserve">
5 persoane
</t>
        </r>
      </text>
    </comment>
    <comment ref="F44" authorId="0">
      <text>
        <r>
          <rPr>
            <b/>
            <sz val="10"/>
            <rFont val="Tahoma"/>
            <family val="0"/>
          </rPr>
          <t>user109:</t>
        </r>
        <r>
          <rPr>
            <sz val="10"/>
            <rFont val="Tahoma"/>
            <family val="0"/>
          </rPr>
          <t xml:space="preserve">
5 membrii
</t>
        </r>
      </text>
    </comment>
    <comment ref="D46" authorId="0">
      <text>
        <r>
          <rPr>
            <b/>
            <sz val="10"/>
            <rFont val="Tahoma"/>
            <family val="0"/>
          </rPr>
          <t>user109:</t>
        </r>
        <r>
          <rPr>
            <sz val="10"/>
            <rFont val="Tahoma"/>
            <family val="0"/>
          </rPr>
          <t xml:space="preserve">
indemnizatie neta
</t>
        </r>
      </text>
    </comment>
    <comment ref="F46" authorId="0">
      <text>
        <r>
          <rPr>
            <b/>
            <sz val="10"/>
            <rFont val="Tahoma"/>
            <family val="0"/>
          </rPr>
          <t>user109:</t>
        </r>
        <r>
          <rPr>
            <sz val="10"/>
            <rFont val="Tahoma"/>
            <family val="0"/>
          </rPr>
          <t xml:space="preserve">
indemnizatie neta
</t>
        </r>
      </text>
    </comment>
    <comment ref="H46" authorId="0">
      <text>
        <r>
          <rPr>
            <b/>
            <sz val="10"/>
            <rFont val="Tahoma"/>
            <family val="0"/>
          </rPr>
          <t>user109:</t>
        </r>
        <r>
          <rPr>
            <sz val="10"/>
            <rFont val="Tahoma"/>
            <family val="0"/>
          </rPr>
          <t xml:space="preserve">
indemnizatie neta
</t>
        </r>
      </text>
    </comment>
    <comment ref="H48" authorId="0">
      <text>
        <r>
          <rPr>
            <b/>
            <sz val="10"/>
            <rFont val="Tahoma"/>
            <family val="0"/>
          </rPr>
          <t>user109:</t>
        </r>
        <r>
          <rPr>
            <sz val="10"/>
            <rFont val="Tahoma"/>
            <family val="0"/>
          </rPr>
          <t xml:space="preserve">
sal net</t>
        </r>
      </text>
    </comment>
  </commentList>
</comments>
</file>

<file path=xl/sharedStrings.xml><?xml version="1.0" encoding="utf-8"?>
<sst xmlns="http://schemas.openxmlformats.org/spreadsheetml/2006/main" count="87" uniqueCount="81">
  <si>
    <t>Nr.crt.</t>
  </si>
  <si>
    <t>Denumire operator economic</t>
  </si>
  <si>
    <t>Indemnizatie manager</t>
  </si>
  <si>
    <t>Total general</t>
  </si>
  <si>
    <t>Lei/luna</t>
  </si>
  <si>
    <t>Valuta/luna</t>
  </si>
  <si>
    <t>Indemnizatie pe membru CA</t>
  </si>
  <si>
    <t>Lei/luna/pers.</t>
  </si>
  <si>
    <t>Valuta/luna/pers</t>
  </si>
  <si>
    <t>Indemnizatie pe membru comitete in cadrul CA</t>
  </si>
  <si>
    <t>SN a Sarii</t>
  </si>
  <si>
    <t>SN a Huilei</t>
  </si>
  <si>
    <t>Regia Naţională a Pădurilor ROMSILVA</t>
  </si>
  <si>
    <t>Administraţia Naţională de Meteorologie</t>
  </si>
  <si>
    <t>CNADNR S.A.</t>
  </si>
  <si>
    <t>Total Departamentul pentru Proiecte de Infrastructura si Investitii Straine</t>
  </si>
  <si>
    <t>Total Ministerul Mediului şi Schimbarilor Climatice</t>
  </si>
  <si>
    <t>R.A. A.P.P.S.</t>
  </si>
  <si>
    <t>R.A. MONITORUL OFICIAL</t>
  </si>
  <si>
    <t>Total SGG</t>
  </si>
  <si>
    <t>C.N. Loteria Română S.A.</t>
  </si>
  <si>
    <t>C.N. Imprimeria Română S.A.</t>
  </si>
  <si>
    <t>Total Ministerul Finantelor Publice</t>
  </si>
  <si>
    <t>Conversmin aprobat</t>
  </si>
  <si>
    <t>CN a Uraniului aprobat</t>
  </si>
  <si>
    <t>Iprochim  aprobat</t>
  </si>
  <si>
    <t>Complexul Energetic Oltenia</t>
  </si>
  <si>
    <t>Electrica Furnizare</t>
  </si>
  <si>
    <t>Electrocentrale Grup</t>
  </si>
  <si>
    <t xml:space="preserve">Electrica </t>
  </si>
  <si>
    <t>Romgaz</t>
  </si>
  <si>
    <t>Nuclearelectrica aprobat</t>
  </si>
  <si>
    <t>Transgaz</t>
  </si>
  <si>
    <t>Cuprumin</t>
  </si>
  <si>
    <t>IAR aprobat</t>
  </si>
  <si>
    <t xml:space="preserve">CN Transelectrica </t>
  </si>
  <si>
    <t>Total MECMA</t>
  </si>
  <si>
    <t>RA  Monetaria Statului</t>
  </si>
  <si>
    <t>RA Imprimeria BNR</t>
  </si>
  <si>
    <t>Total BNR</t>
  </si>
  <si>
    <t>SC Electrica Distributie Muntena Nord SA</t>
  </si>
  <si>
    <t xml:space="preserve">RA Administraţia Fluvială a Dunării de Jos Galaţi </t>
  </si>
  <si>
    <t>Romatsa</t>
  </si>
  <si>
    <t>Administratia Porturilor Maritime Constanţa</t>
  </si>
  <si>
    <t xml:space="preserve">SC Aerorortul International Mihail Kogalniceanu Constanta SA </t>
  </si>
  <si>
    <t xml:space="preserve">pentru 10 luni </t>
  </si>
  <si>
    <t>SC Grup Exploatare si Intretinere Palat CFR SA</t>
  </si>
  <si>
    <t>SC Metrorex SA</t>
  </si>
  <si>
    <t>CN Administratia Porturilor Dunarii Maritime SA Galati</t>
  </si>
  <si>
    <t>CN Administratia Canale Navigabile SA</t>
  </si>
  <si>
    <t xml:space="preserve">RA Registrul Auto Roman </t>
  </si>
  <si>
    <t>se acorda dupa aprobarea BVC 2013</t>
  </si>
  <si>
    <t>17,04,2013</t>
  </si>
  <si>
    <t>Tarom</t>
  </si>
  <si>
    <t>director general executiv</t>
  </si>
  <si>
    <t xml:space="preserve">CFR Marfa </t>
  </si>
  <si>
    <t>CFR Calatori</t>
  </si>
  <si>
    <t>pentru 9,3 luni</t>
  </si>
  <si>
    <t xml:space="preserve">RA Autoritatea Aeronautica Civila Romana </t>
  </si>
  <si>
    <t>CN Administratia Porturilor Dunarii Fluviale Giurgiu</t>
  </si>
  <si>
    <t>pentru 8 luni</t>
  </si>
  <si>
    <t>CN Cai Ferate CFR SA</t>
  </si>
  <si>
    <t xml:space="preserve">Total Ministerul Transporturilor </t>
  </si>
  <si>
    <t>SC Antibiotice SA</t>
  </si>
  <si>
    <t xml:space="preserve">CN Posta Romana SA din care </t>
  </si>
  <si>
    <t>director general</t>
  </si>
  <si>
    <t>presedinte</t>
  </si>
  <si>
    <t>presedinte comisia audit</t>
  </si>
  <si>
    <t>membru comisia de audit ( 2)</t>
  </si>
  <si>
    <t>indemnizatie neta</t>
  </si>
  <si>
    <t xml:space="preserve">director general - </t>
  </si>
  <si>
    <t>Total Ministerul pentru Societatea Informationala</t>
  </si>
  <si>
    <t>Total Ministerul Sanatatii</t>
  </si>
  <si>
    <t>SC Compexul Energetic Hunedoara SA</t>
  </si>
  <si>
    <t xml:space="preserve">membri ( 2) </t>
  </si>
  <si>
    <t>max.2000 la CA</t>
  </si>
  <si>
    <t>componenta fixa</t>
  </si>
  <si>
    <t>componenta variabila</t>
  </si>
  <si>
    <t>daca isi indeplineste indicatorii</t>
  </si>
  <si>
    <t>Director general/ membru CA</t>
  </si>
  <si>
    <t>Tabel indemnizatie manager mai mare sau egala cu 2.500 euro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</si>
</sst>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" fillId="2" borderId="12" xfId="0" applyFont="1" applyFill="1" applyBorder="1" applyAlignment="1">
      <alignment horizontal="center" vertical="top" wrapText="1"/>
    </xf>
    <xf numFmtId="14" fontId="4" fillId="0" borderId="0" xfId="0" applyNumberFormat="1" applyFont="1" applyAlignment="1">
      <alignment/>
    </xf>
    <xf numFmtId="4" fontId="0" fillId="0" borderId="6" xfId="0" applyNumberFormat="1" applyBorder="1" applyAlignment="1">
      <alignment vertical="top" wrapText="1"/>
    </xf>
    <xf numFmtId="4" fontId="0" fillId="0" borderId="13" xfId="0" applyNumberFormat="1" applyBorder="1" applyAlignment="1">
      <alignment vertical="top" wrapText="1"/>
    </xf>
    <xf numFmtId="4" fontId="0" fillId="0" borderId="8" xfId="0" applyNumberFormat="1" applyBorder="1" applyAlignment="1">
      <alignment vertical="top" wrapText="1"/>
    </xf>
    <xf numFmtId="4" fontId="0" fillId="0" borderId="14" xfId="0" applyNumberFormat="1" applyBorder="1" applyAlignment="1">
      <alignment vertical="top" wrapText="1"/>
    </xf>
    <xf numFmtId="4" fontId="4" fillId="2" borderId="10" xfId="0" applyNumberFormat="1" applyFont="1" applyFill="1" applyBorder="1" applyAlignment="1">
      <alignment vertical="top" wrapText="1"/>
    </xf>
    <xf numFmtId="4" fontId="4" fillId="2" borderId="11" xfId="0" applyNumberFormat="1" applyFont="1" applyFill="1" applyBorder="1" applyAlignment="1">
      <alignment vertical="top" wrapText="1"/>
    </xf>
    <xf numFmtId="4" fontId="4" fillId="2" borderId="15" xfId="0" applyNumberFormat="1" applyFont="1" applyFill="1" applyBorder="1" applyAlignment="1">
      <alignment vertical="top" wrapText="1"/>
    </xf>
    <xf numFmtId="0" fontId="5" fillId="2" borderId="16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vertical="top" wrapText="1"/>
    </xf>
    <xf numFmtId="4" fontId="4" fillId="2" borderId="17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" fontId="0" fillId="0" borderId="2" xfId="0" applyNumberFormat="1" applyBorder="1" applyAlignment="1">
      <alignment vertical="top" wrapText="1"/>
    </xf>
    <xf numFmtId="4" fontId="0" fillId="0" borderId="18" xfId="0" applyNumberFormat="1" applyBorder="1" applyAlignment="1">
      <alignment vertical="top" wrapText="1"/>
    </xf>
    <xf numFmtId="4" fontId="4" fillId="2" borderId="19" xfId="0" applyNumberFormat="1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center" vertical="top" wrapText="1"/>
    </xf>
    <xf numFmtId="4" fontId="4" fillId="2" borderId="11" xfId="0" applyNumberFormat="1" applyFont="1" applyFill="1" applyBorder="1" applyAlignment="1">
      <alignment horizontal="right" vertical="top" wrapText="1"/>
    </xf>
    <xf numFmtId="4" fontId="0" fillId="0" borderId="2" xfId="0" applyNumberFormat="1" applyFont="1" applyBorder="1" applyAlignment="1">
      <alignment vertical="top" wrapText="1"/>
    </xf>
    <xf numFmtId="4" fontId="0" fillId="0" borderId="4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4" fontId="0" fillId="0" borderId="11" xfId="0" applyNumberFormat="1" applyFill="1" applyBorder="1" applyAlignment="1">
      <alignment vertical="top" wrapText="1"/>
    </xf>
    <xf numFmtId="4" fontId="0" fillId="0" borderId="15" xfId="0" applyNumberFormat="1" applyFill="1" applyBorder="1" applyAlignment="1">
      <alignment vertical="top" wrapText="1"/>
    </xf>
    <xf numFmtId="4" fontId="0" fillId="0" borderId="4" xfId="0" applyNumberFormat="1" applyBorder="1" applyAlignment="1">
      <alignment horizontal="right" vertical="top" wrapText="1"/>
    </xf>
    <xf numFmtId="4" fontId="0" fillId="0" borderId="20" xfId="0" applyNumberFormat="1" applyBorder="1" applyAlignment="1">
      <alignment vertical="top" wrapText="1"/>
    </xf>
    <xf numFmtId="4" fontId="4" fillId="2" borderId="15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vertical="top"/>
    </xf>
    <xf numFmtId="4" fontId="0" fillId="0" borderId="18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4" fontId="0" fillId="0" borderId="6" xfId="0" applyNumberFormat="1" applyFont="1" applyFill="1" applyBorder="1" applyAlignment="1">
      <alignment horizontal="right" vertical="top" wrapText="1"/>
    </xf>
    <xf numFmtId="4" fontId="0" fillId="0" borderId="13" xfId="0" applyNumberFormat="1" applyFont="1" applyFill="1" applyBorder="1" applyAlignment="1">
      <alignment horizontal="right" vertical="top" wrapText="1"/>
    </xf>
    <xf numFmtId="4" fontId="0" fillId="0" borderId="2" xfId="0" applyNumberFormat="1" applyFont="1" applyBorder="1" applyAlignment="1">
      <alignment horizontal="right" vertical="top" wrapText="1"/>
    </xf>
    <xf numFmtId="4" fontId="0" fillId="0" borderId="18" xfId="0" applyNumberFormat="1" applyFont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Border="1" applyAlignment="1">
      <alignment vertical="top" wrapText="1"/>
    </xf>
    <xf numFmtId="4" fontId="0" fillId="0" borderId="2" xfId="0" applyNumberFormat="1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vertical="top" wrapText="1"/>
    </xf>
    <xf numFmtId="4" fontId="0" fillId="0" borderId="6" xfId="0" applyNumberFormat="1" applyFont="1" applyBorder="1" applyAlignment="1">
      <alignment vertical="top" wrapText="1"/>
    </xf>
    <xf numFmtId="4" fontId="0" fillId="0" borderId="13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0" fillId="3" borderId="9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4" fontId="0" fillId="3" borderId="10" xfId="0" applyNumberFormat="1" applyFont="1" applyFill="1" applyBorder="1" applyAlignment="1">
      <alignment vertical="top" wrapText="1"/>
    </xf>
    <xf numFmtId="4" fontId="0" fillId="4" borderId="6" xfId="0" applyNumberFormat="1" applyFont="1" applyFill="1" applyBorder="1" applyAlignment="1">
      <alignment vertical="top" wrapText="1"/>
    </xf>
    <xf numFmtId="0" fontId="2" fillId="0" borderId="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right" vertical="top"/>
    </xf>
    <xf numFmtId="0" fontId="0" fillId="0" borderId="22" xfId="0" applyFont="1" applyBorder="1" applyAlignment="1">
      <alignment horizontal="right" vertical="top"/>
    </xf>
    <xf numFmtId="0" fontId="0" fillId="0" borderId="18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4" fontId="0" fillId="0" borderId="2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49" fontId="2" fillId="0" borderId="6" xfId="0" applyNumberFormat="1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4" fontId="0" fillId="0" borderId="6" xfId="15" applyNumberFormat="1" applyBorder="1" applyAlignment="1">
      <alignment horizontal="right" vertical="top" wrapText="1"/>
    </xf>
    <xf numFmtId="4" fontId="0" fillId="0" borderId="4" xfId="15" applyNumberFormat="1" applyBorder="1" applyAlignment="1">
      <alignment horizontal="right" vertical="top" wrapText="1"/>
    </xf>
    <xf numFmtId="4" fontId="0" fillId="0" borderId="2" xfId="15" applyNumberFormat="1" applyBorder="1" applyAlignment="1">
      <alignment horizontal="right" vertical="top" wrapText="1"/>
    </xf>
    <xf numFmtId="4" fontId="0" fillId="5" borderId="6" xfId="0" applyNumberFormat="1" applyFill="1" applyBorder="1" applyAlignment="1">
      <alignment vertical="top" wrapText="1"/>
    </xf>
    <xf numFmtId="4" fontId="0" fillId="5" borderId="2" xfId="0" applyNumberFormat="1" applyFill="1" applyBorder="1" applyAlignment="1">
      <alignment vertical="top" wrapText="1"/>
    </xf>
    <xf numFmtId="4" fontId="0" fillId="5" borderId="4" xfId="0" applyNumberFormat="1" applyFill="1" applyBorder="1" applyAlignment="1">
      <alignment vertical="top" wrapText="1"/>
    </xf>
    <xf numFmtId="4" fontId="0" fillId="5" borderId="2" xfId="0" applyNumberFormat="1" applyFont="1" applyFill="1" applyBorder="1" applyAlignment="1">
      <alignment vertical="top" wrapText="1"/>
    </xf>
    <xf numFmtId="4" fontId="0" fillId="5" borderId="8" xfId="0" applyNumberFormat="1" applyFill="1" applyBorder="1" applyAlignment="1">
      <alignment vertical="top" wrapText="1"/>
    </xf>
    <xf numFmtId="4" fontId="0" fillId="5" borderId="6" xfId="0" applyNumberFormat="1" applyFont="1" applyFill="1" applyBorder="1" applyAlignment="1">
      <alignment horizontal="right" vertical="top" wrapText="1"/>
    </xf>
    <xf numFmtId="4" fontId="0" fillId="5" borderId="2" xfId="0" applyNumberFormat="1" applyFont="1" applyFill="1" applyBorder="1" applyAlignment="1">
      <alignment horizontal="right" vertical="top"/>
    </xf>
    <xf numFmtId="4" fontId="0" fillId="5" borderId="2" xfId="0" applyNumberFormat="1" applyFont="1" applyFill="1" applyBorder="1" applyAlignment="1">
      <alignment horizontal="right" vertical="top" wrapText="1"/>
    </xf>
    <xf numFmtId="4" fontId="0" fillId="4" borderId="2" xfId="0" applyNumberFormat="1" applyFont="1" applyFill="1" applyBorder="1" applyAlignment="1">
      <alignment vertical="top" wrapText="1"/>
    </xf>
    <xf numFmtId="4" fontId="0" fillId="4" borderId="2" xfId="0" applyNumberFormat="1" applyFill="1" applyBorder="1" applyAlignment="1">
      <alignment vertical="top" wrapText="1"/>
    </xf>
    <xf numFmtId="4" fontId="0" fillId="4" borderId="18" xfId="0" applyNumberFormat="1" applyFill="1" applyBorder="1" applyAlignment="1">
      <alignment vertical="top" wrapText="1"/>
    </xf>
    <xf numFmtId="4" fontId="0" fillId="4" borderId="2" xfId="0" applyNumberFormat="1" applyFill="1" applyBorder="1" applyAlignment="1">
      <alignment horizontal="right" vertical="top" wrapText="1"/>
    </xf>
    <xf numFmtId="0" fontId="4" fillId="2" borderId="16" xfId="0" applyFont="1" applyFill="1" applyBorder="1" applyAlignment="1">
      <alignment horizontal="center" vertical="top" wrapText="1"/>
    </xf>
    <xf numFmtId="4" fontId="0" fillId="5" borderId="6" xfId="0" applyNumberFormat="1" applyFont="1" applyFill="1" applyBorder="1" applyAlignment="1">
      <alignment vertical="top" wrapText="1"/>
    </xf>
    <xf numFmtId="4" fontId="0" fillId="0" borderId="8" xfId="0" applyNumberFormat="1" applyFont="1" applyBorder="1" applyAlignment="1">
      <alignment vertical="top" wrapText="1"/>
    </xf>
    <xf numFmtId="4" fontId="0" fillId="0" borderId="14" xfId="0" applyNumberFormat="1" applyFont="1" applyBorder="1" applyAlignment="1">
      <alignment vertical="top" wrapText="1"/>
    </xf>
    <xf numFmtId="4" fontId="0" fillId="6" borderId="8" xfId="0" applyNumberFormat="1" applyFont="1" applyFill="1" applyBorder="1" applyAlignment="1">
      <alignment vertical="top" wrapText="1"/>
    </xf>
    <xf numFmtId="4" fontId="0" fillId="4" borderId="2" xfId="0" applyNumberFormat="1" applyFont="1" applyFill="1" applyBorder="1" applyAlignment="1">
      <alignment horizontal="right" vertical="top"/>
    </xf>
    <xf numFmtId="4" fontId="0" fillId="4" borderId="22" xfId="0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workbookViewId="0" topLeftCell="A1">
      <pane ySplit="4" topLeftCell="BM5" activePane="bottomLeft" state="frozen"/>
      <selection pane="topLeft" activeCell="A1" sqref="A1"/>
      <selection pane="bottomLeft" activeCell="B77" sqref="B77"/>
    </sheetView>
  </sheetViews>
  <sheetFormatPr defaultColWidth="9.140625" defaultRowHeight="12.75"/>
  <cols>
    <col min="1" max="1" width="5.8515625" style="1" customWidth="1"/>
    <col min="2" max="2" width="36.421875" style="0" customWidth="1"/>
    <col min="3" max="3" width="11.57421875" style="0" customWidth="1"/>
    <col min="4" max="4" width="12.7109375" style="0" customWidth="1"/>
    <col min="5" max="5" width="14.28125" style="0" customWidth="1"/>
    <col min="6" max="6" width="16.140625" style="0" customWidth="1"/>
    <col min="7" max="7" width="14.421875" style="0" customWidth="1"/>
    <col min="8" max="8" width="15.421875" style="0" customWidth="1"/>
    <col min="9" max="9" width="11.421875" style="0" customWidth="1"/>
  </cols>
  <sheetData>
    <row r="1" spans="1:8" ht="12.75">
      <c r="A1" s="130" t="s">
        <v>80</v>
      </c>
      <c r="B1" s="131"/>
      <c r="C1" s="131"/>
      <c r="D1" s="131"/>
      <c r="E1" s="131"/>
      <c r="F1" s="131"/>
      <c r="G1" s="131"/>
      <c r="H1" s="131"/>
    </row>
    <row r="2" ht="13.5" thickBot="1"/>
    <row r="3" spans="1:8" ht="24.75" customHeight="1">
      <c r="A3" s="128" t="s">
        <v>0</v>
      </c>
      <c r="B3" s="136" t="s">
        <v>1</v>
      </c>
      <c r="C3" s="134" t="s">
        <v>2</v>
      </c>
      <c r="D3" s="135"/>
      <c r="E3" s="134" t="s">
        <v>6</v>
      </c>
      <c r="F3" s="135"/>
      <c r="G3" s="132" t="s">
        <v>9</v>
      </c>
      <c r="H3" s="133"/>
    </row>
    <row r="4" spans="1:8" ht="15" customHeight="1">
      <c r="A4" s="129"/>
      <c r="B4" s="137"/>
      <c r="C4" s="91" t="s">
        <v>4</v>
      </c>
      <c r="D4" s="91" t="s">
        <v>5</v>
      </c>
      <c r="E4" s="91" t="s">
        <v>7</v>
      </c>
      <c r="F4" s="91" t="s">
        <v>8</v>
      </c>
      <c r="G4" s="91" t="s">
        <v>7</v>
      </c>
      <c r="H4" s="92" t="s">
        <v>8</v>
      </c>
    </row>
    <row r="5" spans="1:8" ht="11.25" customHeight="1" thickBot="1">
      <c r="A5" s="84"/>
      <c r="B5" s="85"/>
      <c r="C5" s="55"/>
      <c r="D5" s="55"/>
      <c r="E5" s="55"/>
      <c r="F5" s="55"/>
      <c r="G5" s="55"/>
      <c r="H5" s="86"/>
    </row>
    <row r="6" spans="1:8" s="2" customFormat="1" ht="15" customHeight="1" hidden="1">
      <c r="A6" s="7">
        <v>1</v>
      </c>
      <c r="B6" s="8" t="s">
        <v>12</v>
      </c>
      <c r="C6" s="18">
        <v>6691.7</v>
      </c>
      <c r="D6" s="18">
        <v>1487</v>
      </c>
      <c r="E6" s="18">
        <v>1666.7</v>
      </c>
      <c r="F6" s="18">
        <v>370.4</v>
      </c>
      <c r="G6" s="18"/>
      <c r="H6" s="19"/>
    </row>
    <row r="7" spans="1:8" s="2" customFormat="1" ht="15" customHeight="1" hidden="1" thickBot="1">
      <c r="A7" s="9">
        <v>2</v>
      </c>
      <c r="B7" s="10" t="s">
        <v>13</v>
      </c>
      <c r="C7" s="20">
        <v>6833</v>
      </c>
      <c r="D7" s="20">
        <v>1518</v>
      </c>
      <c r="E7" s="20">
        <v>59.6</v>
      </c>
      <c r="F7" s="20">
        <v>13.2</v>
      </c>
      <c r="G7" s="20"/>
      <c r="H7" s="21"/>
    </row>
    <row r="8" spans="1:8" s="14" customFormat="1" ht="26.25" customHeight="1" hidden="1" thickBot="1">
      <c r="A8" s="11"/>
      <c r="B8" s="12" t="s">
        <v>16</v>
      </c>
      <c r="C8" s="22">
        <f aca="true" t="shared" si="0" ref="C8:H8">SUM(C6:C7)</f>
        <v>13524.7</v>
      </c>
      <c r="D8" s="22">
        <f t="shared" si="0"/>
        <v>3005</v>
      </c>
      <c r="E8" s="22">
        <f t="shared" si="0"/>
        <v>1726.3</v>
      </c>
      <c r="F8" s="22">
        <f t="shared" si="0"/>
        <v>383.59999999999997</v>
      </c>
      <c r="G8" s="22">
        <f t="shared" si="0"/>
        <v>0</v>
      </c>
      <c r="H8" s="31">
        <f t="shared" si="0"/>
        <v>0</v>
      </c>
    </row>
    <row r="9" spans="1:8" s="15" customFormat="1" ht="13.5" customHeight="1" hidden="1" thickBot="1">
      <c r="A9" s="40">
        <v>1</v>
      </c>
      <c r="B9" s="41" t="s">
        <v>14</v>
      </c>
      <c r="C9" s="42">
        <v>5772</v>
      </c>
      <c r="D9" s="42">
        <v>1283</v>
      </c>
      <c r="E9" s="42">
        <v>58</v>
      </c>
      <c r="F9" s="42">
        <v>13</v>
      </c>
      <c r="G9" s="42">
        <v>0</v>
      </c>
      <c r="H9" s="43">
        <v>0</v>
      </c>
    </row>
    <row r="10" spans="1:8" s="14" customFormat="1" ht="26.25" customHeight="1" hidden="1" thickBot="1">
      <c r="A10" s="16"/>
      <c r="B10" s="13" t="s">
        <v>15</v>
      </c>
      <c r="C10" s="23">
        <v>5772</v>
      </c>
      <c r="D10" s="23">
        <v>1283</v>
      </c>
      <c r="E10" s="23">
        <v>58</v>
      </c>
      <c r="F10" s="23">
        <v>13</v>
      </c>
      <c r="G10" s="23">
        <v>0</v>
      </c>
      <c r="H10" s="24">
        <v>0</v>
      </c>
    </row>
    <row r="11" spans="1:8" s="36" customFormat="1" ht="12.75" customHeight="1" hidden="1">
      <c r="A11" s="7">
        <v>1</v>
      </c>
      <c r="B11" s="8" t="s">
        <v>17</v>
      </c>
      <c r="C11" s="103">
        <f>80.3*1000/12</f>
        <v>6691.666666666667</v>
      </c>
      <c r="D11" s="18">
        <f>C11/4.5</f>
        <v>1487.0370370370372</v>
      </c>
      <c r="E11" s="18">
        <f>(179.69*1000/12)/5</f>
        <v>2994.833333333333</v>
      </c>
      <c r="F11" s="18">
        <f>E11/4.5</f>
        <v>665.5185185185185</v>
      </c>
      <c r="G11" s="18">
        <f>(100*1000/12)/83</f>
        <v>100.40160642570282</v>
      </c>
      <c r="H11" s="19">
        <f>G11/4.5</f>
        <v>22.311468094600627</v>
      </c>
    </row>
    <row r="12" spans="1:8" s="36" customFormat="1" ht="13.5" customHeight="1" hidden="1" thickBot="1">
      <c r="A12" s="5">
        <v>2</v>
      </c>
      <c r="B12" s="6" t="s">
        <v>18</v>
      </c>
      <c r="C12" s="44">
        <f>80*1000/12</f>
        <v>6666.666666666667</v>
      </c>
      <c r="D12" s="35">
        <f>C12/4.5</f>
        <v>1481.4814814814815</v>
      </c>
      <c r="E12" s="104">
        <f>(232*1000/12)/9</f>
        <v>2148.148148148148</v>
      </c>
      <c r="F12" s="35">
        <f>E12/4.5</f>
        <v>477.36625514403283</v>
      </c>
      <c r="G12" s="35">
        <v>0</v>
      </c>
      <c r="H12" s="45">
        <v>0</v>
      </c>
    </row>
    <row r="13" spans="1:8" s="37" customFormat="1" ht="13.5" customHeight="1" hidden="1" thickBot="1">
      <c r="A13" s="16"/>
      <c r="B13" s="13" t="s">
        <v>19</v>
      </c>
      <c r="C13" s="33">
        <f aca="true" t="shared" si="1" ref="C13:H13">SUM(C11:C12)</f>
        <v>13358.333333333334</v>
      </c>
      <c r="D13" s="33">
        <f t="shared" si="1"/>
        <v>2968.5185185185187</v>
      </c>
      <c r="E13" s="33">
        <f t="shared" si="1"/>
        <v>5142.981481481481</v>
      </c>
      <c r="F13" s="33">
        <f t="shared" si="1"/>
        <v>1142.8847736625512</v>
      </c>
      <c r="G13" s="33">
        <f t="shared" si="1"/>
        <v>100.40160642570282</v>
      </c>
      <c r="H13" s="46">
        <f t="shared" si="1"/>
        <v>22.311468094600627</v>
      </c>
    </row>
    <row r="14" spans="1:8" s="36" customFormat="1" ht="12.75">
      <c r="A14" s="7">
        <v>1</v>
      </c>
      <c r="B14" s="8" t="s">
        <v>20</v>
      </c>
      <c r="C14" s="103">
        <f>244.25*1000/12</f>
        <v>20354.166666666668</v>
      </c>
      <c r="D14" s="106">
        <f>C14/4.5</f>
        <v>4523.148148148149</v>
      </c>
      <c r="E14" s="18">
        <f>(151.24*1000/12)/5</f>
        <v>2520.666666666667</v>
      </c>
      <c r="F14" s="18">
        <f>E14/4.5</f>
        <v>560.1481481481483</v>
      </c>
      <c r="G14" s="18">
        <v>0</v>
      </c>
      <c r="H14" s="19">
        <v>0</v>
      </c>
    </row>
    <row r="15" spans="1:8" s="36" customFormat="1" ht="12.75">
      <c r="A15" s="3">
        <v>2</v>
      </c>
      <c r="B15" s="4" t="s">
        <v>21</v>
      </c>
      <c r="C15" s="105">
        <f>460.93*1000/12</f>
        <v>38410.833333333336</v>
      </c>
      <c r="D15" s="109">
        <v>8535.75</v>
      </c>
      <c r="E15" s="29">
        <f>(325.19*1000/12)/5</f>
        <v>5419.833333333334</v>
      </c>
      <c r="F15" s="29">
        <f>E15/4.5</f>
        <v>1204.4074074074076</v>
      </c>
      <c r="G15" s="29">
        <f>((337.5*1000/10)/5)/2</f>
        <v>3375</v>
      </c>
      <c r="H15" s="30">
        <v>750</v>
      </c>
    </row>
    <row r="16" spans="1:8" s="36" customFormat="1" ht="12.75">
      <c r="A16" s="5">
        <v>3</v>
      </c>
      <c r="B16" s="6" t="s">
        <v>35</v>
      </c>
      <c r="C16" s="35">
        <v>19500</v>
      </c>
      <c r="D16" s="108">
        <f>C16/4.5</f>
        <v>4333.333333333333</v>
      </c>
      <c r="E16" s="35">
        <v>3900</v>
      </c>
      <c r="F16" s="35">
        <f>E16/4.5</f>
        <v>866.6666666666666</v>
      </c>
      <c r="G16" s="35">
        <v>6378</v>
      </c>
      <c r="H16" s="45">
        <f>G16/4.5</f>
        <v>1417.3333333333333</v>
      </c>
    </row>
    <row r="17" spans="1:8" s="47" customFormat="1" ht="13.5" thickBot="1">
      <c r="A17" s="51">
        <v>4</v>
      </c>
      <c r="B17" s="48" t="s">
        <v>32</v>
      </c>
      <c r="C17" s="49">
        <v>27500</v>
      </c>
      <c r="D17" s="108">
        <f>C17/4.5</f>
        <v>6111.111111111111</v>
      </c>
      <c r="E17" s="49">
        <v>5500</v>
      </c>
      <c r="F17" s="35">
        <f>E17/4.5</f>
        <v>1222.2222222222222</v>
      </c>
      <c r="G17" s="49"/>
      <c r="H17" s="50"/>
    </row>
    <row r="18" spans="1:8" s="28" customFormat="1" ht="26.25" thickBot="1">
      <c r="A18" s="32"/>
      <c r="B18" s="13" t="s">
        <v>22</v>
      </c>
      <c r="C18" s="23">
        <f aca="true" t="shared" si="2" ref="C18:H18">SUM(C14:C17)</f>
        <v>105765</v>
      </c>
      <c r="D18" s="23">
        <f t="shared" si="2"/>
        <v>23503.34259259259</v>
      </c>
      <c r="E18" s="23">
        <f t="shared" si="2"/>
        <v>17340.5</v>
      </c>
      <c r="F18" s="23">
        <f t="shared" si="2"/>
        <v>3853.444444444445</v>
      </c>
      <c r="G18" s="23">
        <f t="shared" si="2"/>
        <v>9753</v>
      </c>
      <c r="H18" s="23">
        <f t="shared" si="2"/>
        <v>2167.333333333333</v>
      </c>
    </row>
    <row r="19" spans="1:8" s="36" customFormat="1" ht="12.75">
      <c r="A19" s="7">
        <v>1</v>
      </c>
      <c r="B19" s="8" t="s">
        <v>37</v>
      </c>
      <c r="C19" s="18">
        <v>11250</v>
      </c>
      <c r="D19" s="106">
        <v>2500</v>
      </c>
      <c r="E19" s="18">
        <v>1250</v>
      </c>
      <c r="F19" s="18">
        <v>278</v>
      </c>
      <c r="G19" s="18"/>
      <c r="H19" s="19"/>
    </row>
    <row r="20" spans="1:8" s="36" customFormat="1" ht="13.5" thickBot="1">
      <c r="A20" s="5">
        <v>2</v>
      </c>
      <c r="B20" s="6" t="s">
        <v>38</v>
      </c>
      <c r="C20" s="35">
        <v>11250</v>
      </c>
      <c r="D20" s="108">
        <v>2500</v>
      </c>
      <c r="E20" s="35">
        <v>1607</v>
      </c>
      <c r="F20" s="35">
        <v>357</v>
      </c>
      <c r="G20" s="35"/>
      <c r="H20" s="45"/>
    </row>
    <row r="21" spans="1:8" s="39" customFormat="1" ht="13.5" thickBot="1">
      <c r="A21" s="16"/>
      <c r="B21" s="13" t="s">
        <v>39</v>
      </c>
      <c r="C21" s="23">
        <f aca="true" t="shared" si="3" ref="C21:H21">SUM(C19:C20)</f>
        <v>22500</v>
      </c>
      <c r="D21" s="23">
        <f t="shared" si="3"/>
        <v>5000</v>
      </c>
      <c r="E21" s="23">
        <f t="shared" si="3"/>
        <v>2857</v>
      </c>
      <c r="F21" s="23">
        <f t="shared" si="3"/>
        <v>635</v>
      </c>
      <c r="G21" s="23">
        <f t="shared" si="3"/>
        <v>0</v>
      </c>
      <c r="H21" s="23">
        <f t="shared" si="3"/>
        <v>0</v>
      </c>
    </row>
    <row r="22" spans="1:8" ht="12.75">
      <c r="A22" s="7">
        <v>1</v>
      </c>
      <c r="B22" s="8" t="s">
        <v>23</v>
      </c>
      <c r="C22" s="18">
        <v>13250</v>
      </c>
      <c r="D22" s="106">
        <f aca="true" t="shared" si="4" ref="D22:D30">C22/4.5</f>
        <v>2944.4444444444443</v>
      </c>
      <c r="E22" s="18">
        <v>132.5</v>
      </c>
      <c r="F22" s="18">
        <f aca="true" t="shared" si="5" ref="F22:F30">E22/4.5</f>
        <v>29.444444444444443</v>
      </c>
      <c r="G22" s="18">
        <v>3450</v>
      </c>
      <c r="H22" s="19">
        <f aca="true" t="shared" si="6" ref="H22:H30">G22/4.5</f>
        <v>766.6666666666666</v>
      </c>
    </row>
    <row r="23" spans="1:8" ht="12.75">
      <c r="A23" s="3">
        <v>2</v>
      </c>
      <c r="B23" s="4" t="s">
        <v>24</v>
      </c>
      <c r="C23" s="29">
        <v>18000</v>
      </c>
      <c r="D23" s="107">
        <f t="shared" si="4"/>
        <v>4000</v>
      </c>
      <c r="E23" s="29">
        <v>180</v>
      </c>
      <c r="F23" s="29">
        <f t="shared" si="5"/>
        <v>40</v>
      </c>
      <c r="G23" s="29">
        <v>3600</v>
      </c>
      <c r="H23" s="30">
        <f t="shared" si="6"/>
        <v>800</v>
      </c>
    </row>
    <row r="24" spans="1:8" ht="12.75">
      <c r="A24" s="3">
        <v>3</v>
      </c>
      <c r="B24" s="4" t="s">
        <v>25</v>
      </c>
      <c r="C24" s="29">
        <v>13382</v>
      </c>
      <c r="D24" s="107">
        <f t="shared" si="4"/>
        <v>2973.777777777778</v>
      </c>
      <c r="E24" s="29">
        <v>133.82</v>
      </c>
      <c r="F24" s="29">
        <f t="shared" si="5"/>
        <v>29.737777777777776</v>
      </c>
      <c r="G24" s="29">
        <v>3200</v>
      </c>
      <c r="H24" s="30">
        <f t="shared" si="6"/>
        <v>711.1111111111111</v>
      </c>
    </row>
    <row r="25" spans="1:8" ht="12.75">
      <c r="A25" s="3">
        <v>4</v>
      </c>
      <c r="B25" s="4" t="s">
        <v>26</v>
      </c>
      <c r="C25" s="29">
        <v>29107</v>
      </c>
      <c r="D25" s="107">
        <f t="shared" si="4"/>
        <v>6468.222222222223</v>
      </c>
      <c r="E25" s="29">
        <v>5820</v>
      </c>
      <c r="F25" s="29">
        <f t="shared" si="5"/>
        <v>1293.3333333333333</v>
      </c>
      <c r="G25" s="29">
        <v>0</v>
      </c>
      <c r="H25" s="30">
        <f t="shared" si="6"/>
        <v>0</v>
      </c>
    </row>
    <row r="26" spans="1:8" ht="12.75">
      <c r="A26" s="3">
        <v>5</v>
      </c>
      <c r="B26" s="4" t="s">
        <v>27</v>
      </c>
      <c r="C26" s="29">
        <v>40000</v>
      </c>
      <c r="D26" s="107">
        <f t="shared" si="4"/>
        <v>8888.888888888889</v>
      </c>
      <c r="E26" s="29">
        <v>13540</v>
      </c>
      <c r="F26" s="107">
        <f t="shared" si="5"/>
        <v>3008.8888888888887</v>
      </c>
      <c r="G26" s="29">
        <v>2500</v>
      </c>
      <c r="H26" s="30">
        <f t="shared" si="6"/>
        <v>555.5555555555555</v>
      </c>
    </row>
    <row r="27" spans="1:8" ht="12.75">
      <c r="A27" s="3">
        <v>6</v>
      </c>
      <c r="B27" s="4" t="s">
        <v>11</v>
      </c>
      <c r="C27" s="29">
        <v>15000</v>
      </c>
      <c r="D27" s="107">
        <f t="shared" si="4"/>
        <v>3333.3333333333335</v>
      </c>
      <c r="E27" s="29">
        <v>1500</v>
      </c>
      <c r="F27" s="29">
        <f t="shared" si="5"/>
        <v>333.3333333333333</v>
      </c>
      <c r="G27" s="29">
        <v>0</v>
      </c>
      <c r="H27" s="30">
        <f t="shared" si="6"/>
        <v>0</v>
      </c>
    </row>
    <row r="28" spans="1:8" ht="12.75">
      <c r="A28" s="3">
        <v>7</v>
      </c>
      <c r="B28" s="4" t="s">
        <v>28</v>
      </c>
      <c r="C28" s="29">
        <v>12250</v>
      </c>
      <c r="D28" s="107">
        <f t="shared" si="4"/>
        <v>2722.222222222222</v>
      </c>
      <c r="E28" s="29">
        <v>2450</v>
      </c>
      <c r="F28" s="29">
        <f t="shared" si="5"/>
        <v>544.4444444444445</v>
      </c>
      <c r="G28" s="29">
        <v>0</v>
      </c>
      <c r="H28" s="30">
        <f t="shared" si="6"/>
        <v>0</v>
      </c>
    </row>
    <row r="29" spans="1:8" ht="12.75">
      <c r="A29" s="3">
        <v>8</v>
      </c>
      <c r="B29" s="4" t="s">
        <v>29</v>
      </c>
      <c r="C29" s="29">
        <v>50000</v>
      </c>
      <c r="D29" s="107">
        <f t="shared" si="4"/>
        <v>11111.111111111111</v>
      </c>
      <c r="E29" s="29">
        <v>33000</v>
      </c>
      <c r="F29" s="107">
        <f t="shared" si="5"/>
        <v>7333.333333333333</v>
      </c>
      <c r="G29" s="29">
        <v>17000</v>
      </c>
      <c r="H29" s="30">
        <f t="shared" si="6"/>
        <v>3777.777777777778</v>
      </c>
    </row>
    <row r="30" spans="1:8" ht="12.75">
      <c r="A30" s="3">
        <v>9</v>
      </c>
      <c r="B30" s="4" t="s">
        <v>30</v>
      </c>
      <c r="C30" s="29">
        <v>19496</v>
      </c>
      <c r="D30" s="107">
        <f t="shared" si="4"/>
        <v>4332.444444444444</v>
      </c>
      <c r="E30" s="29">
        <v>3899</v>
      </c>
      <c r="F30" s="29">
        <f t="shared" si="5"/>
        <v>866.4444444444445</v>
      </c>
      <c r="G30" s="29">
        <v>2003</v>
      </c>
      <c r="H30" s="30">
        <f t="shared" si="6"/>
        <v>445.1111111111111</v>
      </c>
    </row>
    <row r="31" spans="1:9" ht="25.5">
      <c r="A31" s="3">
        <v>10</v>
      </c>
      <c r="B31" s="4" t="s">
        <v>31</v>
      </c>
      <c r="C31" s="29">
        <f>D31*4.5</f>
        <v>45000</v>
      </c>
      <c r="D31" s="107">
        <v>10000</v>
      </c>
      <c r="E31" s="29">
        <f>F31*4.5</f>
        <v>9000</v>
      </c>
      <c r="F31" s="117">
        <v>2000</v>
      </c>
      <c r="G31" s="29"/>
      <c r="H31" s="30"/>
      <c r="I31" s="52" t="s">
        <v>75</v>
      </c>
    </row>
    <row r="32" spans="1:8" ht="12.75">
      <c r="A32" s="3">
        <v>11</v>
      </c>
      <c r="B32" s="4" t="s">
        <v>33</v>
      </c>
      <c r="C32" s="29">
        <v>45000</v>
      </c>
      <c r="D32" s="107">
        <v>10000</v>
      </c>
      <c r="E32" s="115">
        <v>4267</v>
      </c>
      <c r="F32" s="115">
        <f>E32/4.5</f>
        <v>948.2222222222222</v>
      </c>
      <c r="G32" s="115">
        <v>10000</v>
      </c>
      <c r="H32" s="116">
        <f>G32/4.5</f>
        <v>2222.222222222222</v>
      </c>
    </row>
    <row r="33" spans="1:8" ht="12.75">
      <c r="A33" s="3">
        <v>12</v>
      </c>
      <c r="B33" s="4" t="s">
        <v>34</v>
      </c>
      <c r="C33" s="29">
        <v>14000</v>
      </c>
      <c r="D33" s="107">
        <v>3100</v>
      </c>
      <c r="E33" s="29">
        <v>2880</v>
      </c>
      <c r="F33" s="29">
        <v>640</v>
      </c>
      <c r="G33" s="29"/>
      <c r="H33" s="30"/>
    </row>
    <row r="34" spans="1:8" ht="12.75">
      <c r="A34" s="3">
        <v>13</v>
      </c>
      <c r="B34" s="4" t="s">
        <v>10</v>
      </c>
      <c r="C34" s="29">
        <v>15000</v>
      </c>
      <c r="D34" s="107">
        <f>C34/4.5</f>
        <v>3333.3333333333335</v>
      </c>
      <c r="E34" s="29"/>
      <c r="F34" s="29"/>
      <c r="G34" s="29"/>
      <c r="H34" s="30"/>
    </row>
    <row r="35" spans="1:8" ht="25.5">
      <c r="A35" s="3">
        <v>14</v>
      </c>
      <c r="B35" s="4" t="s">
        <v>40</v>
      </c>
      <c r="C35" s="29">
        <v>24038</v>
      </c>
      <c r="D35" s="107">
        <f>C35/4.5</f>
        <v>5341.777777777777</v>
      </c>
      <c r="E35" s="29">
        <v>7086</v>
      </c>
      <c r="F35" s="29">
        <f>E35/4.5</f>
        <v>1574.6666666666667</v>
      </c>
      <c r="G35" s="29">
        <v>2126</v>
      </c>
      <c r="H35" s="30">
        <f>G35/4.5</f>
        <v>472.44444444444446</v>
      </c>
    </row>
    <row r="36" spans="1:8" ht="26.25" thickBot="1">
      <c r="A36" s="9">
        <v>15</v>
      </c>
      <c r="B36" s="10" t="s">
        <v>73</v>
      </c>
      <c r="C36" s="20">
        <v>19500</v>
      </c>
      <c r="D36" s="110">
        <f>C36/4.5</f>
        <v>4333.333333333333</v>
      </c>
      <c r="E36" s="20">
        <v>3900</v>
      </c>
      <c r="F36" s="20">
        <f>E36/4.5</f>
        <v>866.6666666666666</v>
      </c>
      <c r="G36" s="20">
        <v>1950</v>
      </c>
      <c r="H36" s="21">
        <f>G36/4.5</f>
        <v>433.3333333333333</v>
      </c>
    </row>
    <row r="37" spans="1:8" s="28" customFormat="1" ht="13.5" thickBot="1">
      <c r="A37" s="25"/>
      <c r="B37" s="26" t="s">
        <v>36</v>
      </c>
      <c r="C37" s="27">
        <f aca="true" t="shared" si="7" ref="C37:H37">SUM(C22:C36)</f>
        <v>373023</v>
      </c>
      <c r="D37" s="27">
        <f t="shared" si="7"/>
        <v>82882.88888888888</v>
      </c>
      <c r="E37" s="27">
        <f t="shared" si="7"/>
        <v>87788.32</v>
      </c>
      <c r="F37" s="27">
        <f t="shared" si="7"/>
        <v>19508.515555555558</v>
      </c>
      <c r="G37" s="27">
        <f t="shared" si="7"/>
        <v>45829</v>
      </c>
      <c r="H37" s="27">
        <f t="shared" si="7"/>
        <v>10184.222222222224</v>
      </c>
    </row>
    <row r="38" spans="1:8" s="58" customFormat="1" ht="25.5">
      <c r="A38" s="68">
        <v>1</v>
      </c>
      <c r="B38" s="101" t="s">
        <v>41</v>
      </c>
      <c r="C38" s="73">
        <v>18000</v>
      </c>
      <c r="D38" s="111">
        <f>C38/4.5</f>
        <v>4000</v>
      </c>
      <c r="E38" s="73">
        <v>5750</v>
      </c>
      <c r="F38" s="111">
        <f>G38*4.5</f>
        <v>5175</v>
      </c>
      <c r="G38" s="73">
        <v>1150</v>
      </c>
      <c r="H38" s="74"/>
    </row>
    <row r="39" spans="1:9" s="97" customFormat="1" ht="12.75">
      <c r="A39" s="93">
        <v>2</v>
      </c>
      <c r="B39" s="53" t="s">
        <v>42</v>
      </c>
      <c r="C39" s="94"/>
      <c r="D39" s="94"/>
      <c r="E39" s="94"/>
      <c r="F39" s="95"/>
      <c r="G39" s="94"/>
      <c r="H39" s="96"/>
      <c r="I39" s="58"/>
    </row>
    <row r="40" spans="1:9" s="97" customFormat="1" ht="25.5">
      <c r="A40" s="98"/>
      <c r="B40" s="60" t="s">
        <v>65</v>
      </c>
      <c r="C40" s="123">
        <v>42315</v>
      </c>
      <c r="D40" s="112">
        <v>9728</v>
      </c>
      <c r="E40" s="123">
        <v>8939</v>
      </c>
      <c r="F40" s="124">
        <v>2055</v>
      </c>
      <c r="G40" s="99"/>
      <c r="H40" s="100"/>
      <c r="I40" s="59" t="s">
        <v>69</v>
      </c>
    </row>
    <row r="41" spans="1:8" s="59" customFormat="1" ht="25.5">
      <c r="A41" s="69">
        <v>3</v>
      </c>
      <c r="B41" s="53" t="s">
        <v>43</v>
      </c>
      <c r="C41" s="75">
        <v>35440</v>
      </c>
      <c r="D41" s="113">
        <f>C41/4.5</f>
        <v>7875.555555555556</v>
      </c>
      <c r="E41" s="75">
        <v>5780</v>
      </c>
      <c r="F41" s="77">
        <f>E41/4.5</f>
        <v>1284.4444444444443</v>
      </c>
      <c r="G41" s="75">
        <v>1930</v>
      </c>
      <c r="H41" s="76"/>
    </row>
    <row r="42" spans="1:9" s="59" customFormat="1" ht="38.25">
      <c r="A42" s="70">
        <v>4</v>
      </c>
      <c r="B42" s="53" t="s">
        <v>44</v>
      </c>
      <c r="C42" s="75">
        <v>22000</v>
      </c>
      <c r="D42" s="113">
        <v>5000</v>
      </c>
      <c r="E42" s="75">
        <v>3520</v>
      </c>
      <c r="F42" s="75">
        <v>800</v>
      </c>
      <c r="G42" s="75">
        <v>58</v>
      </c>
      <c r="H42" s="76">
        <f>G42/4.5</f>
        <v>12.88888888888889</v>
      </c>
      <c r="I42" s="59" t="s">
        <v>45</v>
      </c>
    </row>
    <row r="43" spans="1:8" s="59" customFormat="1" ht="25.5">
      <c r="A43" s="69">
        <v>5</v>
      </c>
      <c r="B43" s="53" t="s">
        <v>46</v>
      </c>
      <c r="C43" s="75">
        <v>15000</v>
      </c>
      <c r="D43" s="113">
        <f>C43/4.5</f>
        <v>3333.3333333333335</v>
      </c>
      <c r="E43" s="75">
        <v>1500</v>
      </c>
      <c r="F43" s="75">
        <f>E43/4.5</f>
        <v>333.3333333333333</v>
      </c>
      <c r="G43" s="75">
        <v>0</v>
      </c>
      <c r="H43" s="76"/>
    </row>
    <row r="44" spans="1:8" s="59" customFormat="1" ht="12.75">
      <c r="A44" s="69">
        <v>6</v>
      </c>
      <c r="B44" s="53" t="s">
        <v>47</v>
      </c>
      <c r="C44" s="75">
        <f>D44*4.5</f>
        <v>15750</v>
      </c>
      <c r="D44" s="113">
        <v>3500</v>
      </c>
      <c r="E44" s="75">
        <f>F44*4.5</f>
        <v>3600</v>
      </c>
      <c r="F44" s="75">
        <v>800</v>
      </c>
      <c r="G44" s="75">
        <v>0</v>
      </c>
      <c r="H44" s="76">
        <v>0</v>
      </c>
    </row>
    <row r="45" spans="1:8" s="59" customFormat="1" ht="25.5">
      <c r="A45" s="69">
        <v>7</v>
      </c>
      <c r="B45" s="53" t="s">
        <v>48</v>
      </c>
      <c r="C45" s="75">
        <v>22500</v>
      </c>
      <c r="D45" s="113">
        <f>C45/4.5</f>
        <v>5000</v>
      </c>
      <c r="E45" s="75">
        <v>3650</v>
      </c>
      <c r="F45" s="75">
        <f>E45/4.5</f>
        <v>811.1111111111111</v>
      </c>
      <c r="G45" s="75">
        <v>2670</v>
      </c>
      <c r="H45" s="76">
        <f>G45/4.5</f>
        <v>593.3333333333334</v>
      </c>
    </row>
    <row r="46" spans="1:9" s="59" customFormat="1" ht="25.5">
      <c r="A46" s="70">
        <v>8</v>
      </c>
      <c r="B46" s="53" t="s">
        <v>49</v>
      </c>
      <c r="C46" s="75">
        <f>D46*4.5</f>
        <v>11250</v>
      </c>
      <c r="D46" s="113">
        <v>2500</v>
      </c>
      <c r="E46" s="75">
        <f>F46*4.5</f>
        <v>3600</v>
      </c>
      <c r="F46" s="75">
        <v>800</v>
      </c>
      <c r="G46" s="75">
        <f>H46*4.5</f>
        <v>1350</v>
      </c>
      <c r="H46" s="76">
        <v>300</v>
      </c>
      <c r="I46" s="59" t="s">
        <v>69</v>
      </c>
    </row>
    <row r="47" spans="1:13" s="59" customFormat="1" ht="51">
      <c r="A47" s="69">
        <v>9</v>
      </c>
      <c r="B47" s="53" t="s">
        <v>50</v>
      </c>
      <c r="C47" s="75">
        <f>D47*4.5</f>
        <v>18000</v>
      </c>
      <c r="D47" s="113">
        <v>4000</v>
      </c>
      <c r="E47" s="75">
        <f>F47*4.5</f>
        <v>4500</v>
      </c>
      <c r="F47" s="75">
        <v>1000</v>
      </c>
      <c r="G47" s="75">
        <v>0</v>
      </c>
      <c r="H47" s="76">
        <v>0</v>
      </c>
      <c r="I47" s="59" t="s">
        <v>51</v>
      </c>
      <c r="M47" s="59" t="s">
        <v>52</v>
      </c>
    </row>
    <row r="48" spans="1:9" s="58" customFormat="1" ht="25.5">
      <c r="A48" s="69">
        <v>10</v>
      </c>
      <c r="B48" s="54" t="s">
        <v>53</v>
      </c>
      <c r="C48" s="77"/>
      <c r="D48" s="77"/>
      <c r="E48" s="77">
        <f>F48*4.5</f>
        <v>6750</v>
      </c>
      <c r="F48" s="77">
        <v>1500</v>
      </c>
      <c r="G48" s="77">
        <f>H48*4.5</f>
        <v>2250</v>
      </c>
      <c r="H48" s="78">
        <v>500</v>
      </c>
      <c r="I48" s="59" t="s">
        <v>69</v>
      </c>
    </row>
    <row r="49" spans="1:8" s="59" customFormat="1" ht="12.75">
      <c r="A49" s="69"/>
      <c r="B49" s="60" t="s">
        <v>54</v>
      </c>
      <c r="C49" s="75">
        <f>D49*4.5</f>
        <v>45000</v>
      </c>
      <c r="D49" s="113">
        <v>10000</v>
      </c>
      <c r="E49" s="75"/>
      <c r="F49" s="75"/>
      <c r="G49" s="75"/>
      <c r="H49" s="76"/>
    </row>
    <row r="50" spans="1:8" s="58" customFormat="1" ht="12.75">
      <c r="A50" s="70">
        <v>11</v>
      </c>
      <c r="B50" s="54" t="s">
        <v>55</v>
      </c>
      <c r="C50" s="77">
        <f>D50*4.5</f>
        <v>42750</v>
      </c>
      <c r="D50" s="113">
        <v>9500</v>
      </c>
      <c r="E50" s="77">
        <f>F50*4.5</f>
        <v>9000</v>
      </c>
      <c r="F50" s="77">
        <v>2000</v>
      </c>
      <c r="G50" s="77"/>
      <c r="H50" s="78"/>
    </row>
    <row r="51" spans="1:9" s="58" customFormat="1" ht="25.5">
      <c r="A51" s="70">
        <v>12</v>
      </c>
      <c r="B51" s="54" t="s">
        <v>56</v>
      </c>
      <c r="C51" s="77">
        <f>D51*4.5</f>
        <v>41175</v>
      </c>
      <c r="D51" s="113">
        <v>9150</v>
      </c>
      <c r="E51" s="77">
        <f>F51*4.5</f>
        <v>12600</v>
      </c>
      <c r="F51" s="113">
        <v>2800</v>
      </c>
      <c r="G51" s="77"/>
      <c r="H51" s="78"/>
      <c r="I51" s="58" t="s">
        <v>57</v>
      </c>
    </row>
    <row r="52" spans="1:9" s="58" customFormat="1" ht="25.5">
      <c r="A52" s="70">
        <v>13</v>
      </c>
      <c r="B52" s="54" t="s">
        <v>58</v>
      </c>
      <c r="C52" s="77"/>
      <c r="D52" s="77"/>
      <c r="E52" s="77">
        <v>5000</v>
      </c>
      <c r="F52" s="77">
        <f>E52/4.5</f>
        <v>1111.111111111111</v>
      </c>
      <c r="G52" s="77">
        <v>1500</v>
      </c>
      <c r="H52" s="78">
        <f>G52/4.5</f>
        <v>333.3333333333333</v>
      </c>
      <c r="I52" s="58" t="s">
        <v>60</v>
      </c>
    </row>
    <row r="53" spans="1:8" s="58" customFormat="1" ht="12.75">
      <c r="A53" s="70"/>
      <c r="B53" s="61" t="s">
        <v>70</v>
      </c>
      <c r="C53" s="77">
        <v>20000</v>
      </c>
      <c r="D53" s="113">
        <f>C53/4.5</f>
        <v>4444.444444444444</v>
      </c>
      <c r="E53" s="77"/>
      <c r="F53" s="77"/>
      <c r="G53" s="77"/>
      <c r="H53" s="78"/>
    </row>
    <row r="54" spans="1:9" s="59" customFormat="1" ht="25.5">
      <c r="A54" s="69">
        <v>14</v>
      </c>
      <c r="B54" s="53" t="s">
        <v>59</v>
      </c>
      <c r="C54" s="34">
        <v>26431</v>
      </c>
      <c r="D54" s="113">
        <f>C54/4.5</f>
        <v>5873.555555555556</v>
      </c>
      <c r="E54" s="34">
        <v>3339</v>
      </c>
      <c r="F54" s="34">
        <f>E54/4.5</f>
        <v>742</v>
      </c>
      <c r="G54" s="34"/>
      <c r="H54" s="79"/>
      <c r="I54" s="59" t="s">
        <v>60</v>
      </c>
    </row>
    <row r="55" spans="1:9" s="58" customFormat="1" ht="13.5" thickBot="1">
      <c r="A55" s="70">
        <v>15</v>
      </c>
      <c r="B55" s="54" t="s">
        <v>61</v>
      </c>
      <c r="C55" s="114">
        <v>66642</v>
      </c>
      <c r="D55" s="109">
        <v>14583</v>
      </c>
      <c r="E55" s="80">
        <v>15712</v>
      </c>
      <c r="F55" s="109">
        <v>3438</v>
      </c>
      <c r="G55" s="80">
        <v>0</v>
      </c>
      <c r="H55" s="81">
        <v>0</v>
      </c>
      <c r="I55" s="59"/>
    </row>
    <row r="56" spans="1:8" s="59" customFormat="1" ht="13.5" thickBot="1">
      <c r="A56" s="11"/>
      <c r="B56" s="12" t="s">
        <v>62</v>
      </c>
      <c r="C56" s="22">
        <f aca="true" t="shared" si="8" ref="C56:H56">SUM(C38:C55)</f>
        <v>442253</v>
      </c>
      <c r="D56" s="22">
        <f t="shared" si="8"/>
        <v>98487.88888888889</v>
      </c>
      <c r="E56" s="22">
        <f t="shared" si="8"/>
        <v>93240</v>
      </c>
      <c r="F56" s="22">
        <f t="shared" si="8"/>
        <v>24650</v>
      </c>
      <c r="G56" s="22">
        <f t="shared" si="8"/>
        <v>10908</v>
      </c>
      <c r="H56" s="22">
        <f t="shared" si="8"/>
        <v>1739.5555555555554</v>
      </c>
    </row>
    <row r="57" spans="1:8" s="59" customFormat="1" ht="12.75">
      <c r="A57" s="71">
        <v>1</v>
      </c>
      <c r="B57" s="102" t="s">
        <v>63</v>
      </c>
      <c r="C57" s="82"/>
      <c r="D57" s="119"/>
      <c r="E57" s="82"/>
      <c r="F57" s="82"/>
      <c r="G57" s="82">
        <v>0</v>
      </c>
      <c r="H57" s="83">
        <v>0</v>
      </c>
    </row>
    <row r="58" spans="1:8" s="59" customFormat="1" ht="12.75">
      <c r="A58" s="69"/>
      <c r="B58" s="60" t="s">
        <v>79</v>
      </c>
      <c r="C58" s="34"/>
      <c r="D58" s="109"/>
      <c r="E58" s="34"/>
      <c r="F58" s="34"/>
      <c r="G58" s="34"/>
      <c r="H58" s="79"/>
    </row>
    <row r="59" spans="1:8" s="59" customFormat="1" ht="12.75">
      <c r="A59" s="126"/>
      <c r="B59" s="53" t="s">
        <v>76</v>
      </c>
      <c r="C59" s="34">
        <v>21331</v>
      </c>
      <c r="D59" s="109">
        <f>C59/4.5</f>
        <v>4740.222222222223</v>
      </c>
      <c r="E59" s="34">
        <v>4266</v>
      </c>
      <c r="F59" s="34">
        <f>E59/4.5</f>
        <v>948</v>
      </c>
      <c r="G59" s="34"/>
      <c r="H59" s="79"/>
    </row>
    <row r="60" spans="1:9" s="59" customFormat="1" ht="51.75" thickBot="1">
      <c r="A60" s="127"/>
      <c r="B60" s="125" t="s">
        <v>77</v>
      </c>
      <c r="C60" s="120">
        <v>10500</v>
      </c>
      <c r="D60" s="122">
        <f>C60/4.5</f>
        <v>2333.3333333333335</v>
      </c>
      <c r="E60" s="120">
        <v>4266</v>
      </c>
      <c r="F60" s="34">
        <f>E60/4.5</f>
        <v>948</v>
      </c>
      <c r="G60" s="120"/>
      <c r="H60" s="121"/>
      <c r="I60" s="59" t="s">
        <v>78</v>
      </c>
    </row>
    <row r="61" spans="1:8" s="59" customFormat="1" ht="13.5" thickBot="1">
      <c r="A61" s="118"/>
      <c r="B61" s="26" t="s">
        <v>72</v>
      </c>
      <c r="C61" s="27">
        <f aca="true" t="shared" si="9" ref="C61:H61">SUM(C59:C60)</f>
        <v>31831</v>
      </c>
      <c r="D61" s="27">
        <f t="shared" si="9"/>
        <v>7073.555555555557</v>
      </c>
      <c r="E61" s="27">
        <f t="shared" si="9"/>
        <v>8532</v>
      </c>
      <c r="F61" s="27">
        <f t="shared" si="9"/>
        <v>1896</v>
      </c>
      <c r="G61" s="27">
        <f t="shared" si="9"/>
        <v>0</v>
      </c>
      <c r="H61" s="27">
        <f t="shared" si="9"/>
        <v>0</v>
      </c>
    </row>
    <row r="62" spans="1:8" s="59" customFormat="1" ht="12.75">
      <c r="A62" s="68">
        <v>1</v>
      </c>
      <c r="B62" s="102" t="s">
        <v>64</v>
      </c>
      <c r="C62" s="82"/>
      <c r="D62" s="90"/>
      <c r="E62" s="82">
        <f>F62*4.5</f>
        <v>6457.5</v>
      </c>
      <c r="F62" s="82">
        <v>1435</v>
      </c>
      <c r="G62" s="82"/>
      <c r="H62" s="83"/>
    </row>
    <row r="63" spans="1:8" s="59" customFormat="1" ht="12.75">
      <c r="A63" s="70"/>
      <c r="B63" s="53" t="s">
        <v>65</v>
      </c>
      <c r="C63" s="34">
        <f>D63*4.5</f>
        <v>64260</v>
      </c>
      <c r="D63" s="109">
        <v>14280</v>
      </c>
      <c r="E63" s="34"/>
      <c r="F63" s="34"/>
      <c r="G63" s="34"/>
      <c r="H63" s="79"/>
    </row>
    <row r="64" spans="1:8" s="59" customFormat="1" ht="12.75">
      <c r="A64" s="70"/>
      <c r="B64" s="60" t="s">
        <v>66</v>
      </c>
      <c r="C64" s="34"/>
      <c r="D64" s="34"/>
      <c r="E64" s="34"/>
      <c r="F64" s="34"/>
      <c r="G64" s="34">
        <f>H64*4.5</f>
        <v>3217.5</v>
      </c>
      <c r="H64" s="79">
        <v>715</v>
      </c>
    </row>
    <row r="65" spans="1:8" s="59" customFormat="1" ht="12.75">
      <c r="A65" s="70"/>
      <c r="B65" s="60" t="s">
        <v>74</v>
      </c>
      <c r="C65" s="34"/>
      <c r="D65" s="34"/>
      <c r="E65" s="34"/>
      <c r="F65" s="34"/>
      <c r="G65" s="34">
        <f>H65*4.5</f>
        <v>652.5</v>
      </c>
      <c r="H65" s="79">
        <v>145</v>
      </c>
    </row>
    <row r="66" spans="1:8" s="59" customFormat="1" ht="12.75">
      <c r="A66" s="70"/>
      <c r="B66" s="60" t="s">
        <v>67</v>
      </c>
      <c r="C66" s="34"/>
      <c r="D66" s="34"/>
      <c r="E66" s="34"/>
      <c r="F66" s="34"/>
      <c r="G66" s="34">
        <f>H66*4.5</f>
        <v>967.5</v>
      </c>
      <c r="H66" s="79">
        <v>215</v>
      </c>
    </row>
    <row r="67" spans="1:8" s="59" customFormat="1" ht="13.5" thickBot="1">
      <c r="A67" s="70"/>
      <c r="B67" s="60" t="s">
        <v>68</v>
      </c>
      <c r="C67" s="34"/>
      <c r="D67" s="34"/>
      <c r="E67" s="34"/>
      <c r="F67" s="34"/>
      <c r="G67" s="34">
        <f>H67*4.5</f>
        <v>652.5</v>
      </c>
      <c r="H67" s="79">
        <v>145</v>
      </c>
    </row>
    <row r="68" spans="1:8" s="67" customFormat="1" ht="26.25" thickBot="1">
      <c r="A68" s="11"/>
      <c r="B68" s="12" t="s">
        <v>71</v>
      </c>
      <c r="C68" s="22">
        <f aca="true" t="shared" si="10" ref="C68:H68">SUM(C62:C67)</f>
        <v>64260</v>
      </c>
      <c r="D68" s="22">
        <f t="shared" si="10"/>
        <v>14280</v>
      </c>
      <c r="E68" s="22">
        <f t="shared" si="10"/>
        <v>6457.5</v>
      </c>
      <c r="F68" s="22">
        <f t="shared" si="10"/>
        <v>1435</v>
      </c>
      <c r="G68" s="22">
        <f t="shared" si="10"/>
        <v>5490</v>
      </c>
      <c r="H68" s="22">
        <f t="shared" si="10"/>
        <v>1220</v>
      </c>
    </row>
    <row r="69" spans="1:8" s="59" customFormat="1" ht="13.5" thickBot="1">
      <c r="A69" s="87"/>
      <c r="B69" s="88" t="s">
        <v>3</v>
      </c>
      <c r="C69" s="89">
        <f aca="true" t="shared" si="11" ref="C69:H69">C18+C21+C37+C56+C61+C68</f>
        <v>1039632</v>
      </c>
      <c r="D69" s="89">
        <f t="shared" si="11"/>
        <v>231227.6759259259</v>
      </c>
      <c r="E69" s="89">
        <f t="shared" si="11"/>
        <v>216215.32</v>
      </c>
      <c r="F69" s="89">
        <f t="shared" si="11"/>
        <v>51977.96000000001</v>
      </c>
      <c r="G69" s="89">
        <f t="shared" si="11"/>
        <v>71980</v>
      </c>
      <c r="H69" s="89">
        <f t="shared" si="11"/>
        <v>15311.111111111113</v>
      </c>
    </row>
    <row r="70" s="59" customFormat="1" ht="12.75">
      <c r="A70" s="72"/>
    </row>
    <row r="71" s="59" customFormat="1" ht="12.75">
      <c r="A71" s="72"/>
    </row>
    <row r="72" spans="1:9" s="56" customFormat="1" ht="12.75">
      <c r="A72" s="66"/>
      <c r="H72" s="17">
        <v>41422</v>
      </c>
      <c r="I72" s="57"/>
    </row>
    <row r="73" spans="1:9" s="56" customFormat="1" ht="12.75">
      <c r="A73" s="66"/>
      <c r="I73" s="57"/>
    </row>
    <row r="74" spans="1:9" s="56" customFormat="1" ht="12.75">
      <c r="A74" s="66"/>
      <c r="I74" s="57"/>
    </row>
    <row r="75" spans="1:9" s="56" customFormat="1" ht="12.75">
      <c r="A75" s="66"/>
      <c r="I75" s="57"/>
    </row>
    <row r="76" spans="1:9" s="56" customFormat="1" ht="12.75">
      <c r="A76" s="66"/>
      <c r="I76" s="57"/>
    </row>
    <row r="77" spans="1:8" s="63" customFormat="1" ht="12.75">
      <c r="A77" s="62"/>
      <c r="C77" s="38"/>
      <c r="D77" s="38"/>
      <c r="E77" s="38"/>
      <c r="F77" s="38"/>
      <c r="G77" s="38"/>
      <c r="H77" s="38"/>
    </row>
    <row r="78" s="63" customFormat="1" ht="12.75">
      <c r="A78" s="62"/>
    </row>
    <row r="79" s="63" customFormat="1" ht="12.75">
      <c r="A79" s="62"/>
    </row>
    <row r="80" s="65" customFormat="1" ht="12.75">
      <c r="A80" s="64"/>
    </row>
    <row r="81" s="65" customFormat="1" ht="12.75">
      <c r="A81" s="64"/>
    </row>
    <row r="82" s="56" customFormat="1" ht="12.75">
      <c r="A82" s="66"/>
    </row>
    <row r="83" s="56" customFormat="1" ht="12.75">
      <c r="A83" s="66"/>
    </row>
    <row r="84" s="56" customFormat="1" ht="12.75">
      <c r="A84" s="66"/>
    </row>
    <row r="85" s="56" customFormat="1" ht="12.75">
      <c r="A85" s="66"/>
    </row>
    <row r="86" s="56" customFormat="1" ht="12.75">
      <c r="A86" s="66"/>
    </row>
    <row r="87" s="56" customFormat="1" ht="12.75">
      <c r="A87" s="66"/>
    </row>
    <row r="88" s="56" customFormat="1" ht="12.75">
      <c r="A88" s="66"/>
    </row>
    <row r="89" s="56" customFormat="1" ht="12.75">
      <c r="A89" s="66"/>
    </row>
    <row r="90" s="56" customFormat="1" ht="12.75">
      <c r="A90" s="66"/>
    </row>
    <row r="91" s="56" customFormat="1" ht="12.75">
      <c r="A91" s="66"/>
    </row>
    <row r="92" s="56" customFormat="1" ht="12.75">
      <c r="A92" s="66"/>
    </row>
    <row r="93" s="56" customFormat="1" ht="12.75">
      <c r="A93" s="66"/>
    </row>
    <row r="94" s="56" customFormat="1" ht="12.75">
      <c r="A94" s="66"/>
    </row>
    <row r="95" s="56" customFormat="1" ht="12.75">
      <c r="A95" s="66"/>
    </row>
  </sheetData>
  <mergeCells count="7">
    <mergeCell ref="A59:A60"/>
    <mergeCell ref="A3:A4"/>
    <mergeCell ref="A1:H1"/>
    <mergeCell ref="G3:H3"/>
    <mergeCell ref="C3:D3"/>
    <mergeCell ref="E3:F3"/>
    <mergeCell ref="B3:B4"/>
  </mergeCells>
  <printOptions/>
  <pageMargins left="0.4" right="0.44" top="0.5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63027923</dc:creator>
  <cp:keywords/>
  <dc:description/>
  <cp:lastModifiedBy>46132734</cp:lastModifiedBy>
  <cp:lastPrinted>2013-05-28T15:54:46Z</cp:lastPrinted>
  <dcterms:created xsi:type="dcterms:W3CDTF">2013-05-28T06:52:54Z</dcterms:created>
  <dcterms:modified xsi:type="dcterms:W3CDTF">2013-05-28T16:09:30Z</dcterms:modified>
  <cp:category/>
  <cp:version/>
  <cp:contentType/>
  <cp:contentStatus/>
</cp:coreProperties>
</file>